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20" windowWidth="20730" windowHeight="9540"/>
  </bookViews>
  <sheets>
    <sheet name="DỰ TOÁN" sheetId="3" r:id="rId1"/>
  </sheets>
  <calcPr calcId="144525"/>
</workbook>
</file>

<file path=xl/calcChain.xml><?xml version="1.0" encoding="utf-8"?>
<calcChain xmlns="http://schemas.openxmlformats.org/spreadsheetml/2006/main">
  <c r="Q13" i="3" l="1"/>
  <c r="Q10" i="3"/>
  <c r="Q11" i="3"/>
  <c r="Q12" i="3"/>
  <c r="Q14" i="3"/>
  <c r="Q15" i="3"/>
  <c r="Q16" i="3"/>
  <c r="Q17" i="3"/>
  <c r="Q18" i="3"/>
  <c r="Q19" i="3"/>
  <c r="Q20" i="3"/>
  <c r="Q21" i="3"/>
  <c r="Q22" i="3"/>
  <c r="Q23" i="3"/>
  <c r="Q24" i="3"/>
  <c r="Q25" i="3"/>
  <c r="Q26" i="3"/>
  <c r="Q27" i="3"/>
  <c r="Q28" i="3"/>
  <c r="Q29" i="3"/>
  <c r="Q30" i="3"/>
  <c r="Q31" i="3"/>
  <c r="Q32" i="3"/>
  <c r="Q33" i="3"/>
  <c r="O16" i="3"/>
  <c r="P16" i="3"/>
  <c r="O11" i="3"/>
  <c r="P11" i="3"/>
  <c r="O12" i="3"/>
  <c r="P12" i="3"/>
  <c r="O13" i="3"/>
  <c r="P13" i="3"/>
  <c r="O14" i="3"/>
  <c r="P14" i="3"/>
  <c r="O15" i="3"/>
  <c r="P15" i="3"/>
  <c r="O17" i="3"/>
  <c r="P17" i="3"/>
  <c r="O18" i="3"/>
  <c r="P18" i="3"/>
  <c r="O19" i="3"/>
  <c r="P19" i="3"/>
  <c r="O20" i="3"/>
  <c r="P20" i="3"/>
  <c r="O21" i="3"/>
  <c r="P21" i="3"/>
  <c r="O22" i="3"/>
  <c r="P22" i="3"/>
  <c r="O23" i="3"/>
  <c r="P23" i="3"/>
  <c r="O24" i="3"/>
  <c r="P24" i="3"/>
  <c r="O25" i="3"/>
  <c r="P25" i="3"/>
  <c r="O26" i="3"/>
  <c r="P26" i="3"/>
  <c r="O27" i="3"/>
  <c r="P27" i="3"/>
  <c r="O28" i="3"/>
  <c r="P28" i="3"/>
  <c r="O29" i="3"/>
  <c r="P29" i="3"/>
  <c r="O30" i="3"/>
  <c r="P30" i="3"/>
  <c r="O31" i="3"/>
  <c r="P31" i="3"/>
  <c r="O32" i="3"/>
  <c r="P32" i="3"/>
  <c r="O33" i="3"/>
  <c r="P33" i="3"/>
  <c r="P10" i="3"/>
  <c r="O10" i="3"/>
  <c r="Q9" i="3"/>
  <c r="Q7" i="3"/>
  <c r="Q8" i="3"/>
  <c r="Q6" i="3"/>
  <c r="K6" i="3"/>
  <c r="N6" i="3"/>
  <c r="N7" i="3"/>
  <c r="N38" i="3"/>
  <c r="L29" i="3"/>
  <c r="M28" i="3"/>
  <c r="D19" i="3"/>
  <c r="M19" i="3" s="1"/>
  <c r="N19" i="3"/>
  <c r="N17" i="3"/>
  <c r="N13" i="3"/>
  <c r="L13" i="3"/>
  <c r="M13" i="3"/>
  <c r="L14" i="3"/>
  <c r="M14" i="3"/>
  <c r="N14" i="3"/>
  <c r="L15" i="3"/>
  <c r="M15" i="3"/>
  <c r="N15" i="3"/>
  <c r="L16" i="3"/>
  <c r="M16" i="3"/>
  <c r="N16" i="3"/>
  <c r="L17" i="3"/>
  <c r="M17" i="3"/>
  <c r="L18" i="3"/>
  <c r="M18" i="3"/>
  <c r="N18" i="3"/>
  <c r="L19" i="3"/>
  <c r="L20" i="3"/>
  <c r="M20" i="3"/>
  <c r="N20" i="3"/>
  <c r="L21" i="3"/>
  <c r="M21" i="3"/>
  <c r="N21" i="3"/>
  <c r="L22" i="3"/>
  <c r="M22" i="3"/>
  <c r="N22" i="3"/>
  <c r="L23" i="3"/>
  <c r="M23" i="3"/>
  <c r="N23" i="3"/>
  <c r="L24" i="3"/>
  <c r="M24" i="3"/>
  <c r="N24" i="3"/>
  <c r="L25" i="3"/>
  <c r="M25" i="3"/>
  <c r="N25" i="3"/>
  <c r="L26" i="3"/>
  <c r="M26" i="3"/>
  <c r="N26" i="3"/>
  <c r="L27" i="3"/>
  <c r="M27" i="3"/>
  <c r="N27" i="3"/>
  <c r="L28" i="3"/>
  <c r="N28" i="3"/>
  <c r="M29" i="3"/>
  <c r="N29" i="3"/>
  <c r="L30" i="3"/>
  <c r="M30" i="3"/>
  <c r="N30" i="3"/>
  <c r="L31" i="3"/>
  <c r="M31" i="3"/>
  <c r="N31" i="3"/>
  <c r="L32" i="3"/>
  <c r="M32" i="3"/>
  <c r="N32" i="3"/>
  <c r="L33" i="3"/>
  <c r="M33" i="3"/>
  <c r="N33" i="3"/>
  <c r="N11" i="3"/>
  <c r="N12" i="3"/>
  <c r="N10" i="3"/>
  <c r="M11" i="3"/>
  <c r="M12" i="3"/>
  <c r="L11" i="3"/>
  <c r="L12" i="3"/>
  <c r="M10" i="3"/>
  <c r="D10" i="3"/>
  <c r="L10" i="3"/>
  <c r="K7" i="3"/>
  <c r="K33" i="3"/>
  <c r="K32" i="3"/>
  <c r="K31" i="3" s="1"/>
  <c r="I29" i="3"/>
  <c r="K29" i="3" s="1"/>
  <c r="K28" i="3"/>
  <c r="K27" i="3"/>
  <c r="J26" i="3"/>
  <c r="K19" i="3"/>
  <c r="K21" i="3"/>
  <c r="K20" i="3"/>
  <c r="K16" i="3"/>
  <c r="I16" i="3"/>
  <c r="K13" i="3"/>
  <c r="K15" i="3"/>
  <c r="K14" i="3"/>
  <c r="F39" i="3" l="1"/>
  <c r="F38" i="3" s="1"/>
  <c r="C38" i="3"/>
  <c r="K40" i="3"/>
  <c r="K39" i="3"/>
  <c r="C39" i="3"/>
  <c r="H39" i="3" l="1"/>
  <c r="H38" i="3" s="1"/>
  <c r="F29" i="3"/>
  <c r="H29" i="3" s="1"/>
  <c r="H28" i="3"/>
  <c r="H27" i="3"/>
  <c r="G26" i="3"/>
  <c r="H23" i="3"/>
  <c r="H24" i="3"/>
  <c r="H25" i="3"/>
  <c r="F16" i="3"/>
  <c r="H16" i="3" s="1"/>
  <c r="H13" i="3"/>
  <c r="H14" i="3"/>
  <c r="H15" i="3"/>
  <c r="H26" i="3" l="1"/>
  <c r="H22" i="3" s="1"/>
  <c r="H17" i="3" s="1"/>
  <c r="E39" i="3"/>
  <c r="D26" i="3"/>
  <c r="D31" i="3"/>
  <c r="J31" i="3"/>
  <c r="E33" i="3"/>
  <c r="E32" i="3"/>
  <c r="E28" i="3"/>
  <c r="E27" i="3"/>
  <c r="E24" i="3"/>
  <c r="E25" i="3"/>
  <c r="E23" i="3"/>
  <c r="K24" i="3"/>
  <c r="K25" i="3"/>
  <c r="K23" i="3"/>
  <c r="E21" i="3"/>
  <c r="E20" i="3"/>
  <c r="E14" i="3"/>
  <c r="E15" i="3"/>
  <c r="E13" i="3"/>
  <c r="E11" i="3"/>
  <c r="E12" i="3"/>
  <c r="K11" i="3"/>
  <c r="K12" i="3"/>
  <c r="K10" i="3"/>
  <c r="K9" i="3" s="1"/>
  <c r="E19" i="3" l="1"/>
  <c r="K26" i="3"/>
  <c r="E26" i="3"/>
  <c r="E31" i="3"/>
  <c r="E30" i="3" s="1"/>
  <c r="E38" i="3"/>
  <c r="K38" i="3"/>
  <c r="K18" i="3"/>
  <c r="K30" i="3"/>
  <c r="E18" i="3"/>
  <c r="C29" i="3" l="1"/>
  <c r="C16" i="3"/>
  <c r="K8" i="3" l="1"/>
  <c r="E16" i="3"/>
  <c r="E29" i="3"/>
  <c r="E22" i="3" s="1"/>
  <c r="K22" i="3"/>
  <c r="K17" i="3" s="1"/>
  <c r="E10" i="3" l="1"/>
  <c r="E17" i="3"/>
  <c r="E9" i="3" l="1"/>
  <c r="E8" i="3" s="1"/>
  <c r="G10" i="3"/>
  <c r="H10" i="3" s="1"/>
  <c r="H9" i="3" s="1"/>
  <c r="H8" i="3" s="1"/>
  <c r="H6" i="3" l="1"/>
  <c r="H7" i="3"/>
  <c r="E7" i="3"/>
  <c r="N8" i="3"/>
  <c r="E6" i="3"/>
</calcChain>
</file>

<file path=xl/sharedStrings.xml><?xml version="1.0" encoding="utf-8"?>
<sst xmlns="http://schemas.openxmlformats.org/spreadsheetml/2006/main" count="86" uniqueCount="49">
  <si>
    <t>Stt</t>
  </si>
  <si>
    <t>Loại đối tượng</t>
  </si>
  <si>
    <t>I</t>
  </si>
  <si>
    <t>*</t>
  </si>
  <si>
    <t xml:space="preserve">Quà bằng tiền mặt </t>
  </si>
  <si>
    <t>Quà bằng hiện vật</t>
  </si>
  <si>
    <t>II</t>
  </si>
  <si>
    <t>Ngày Tết Nguyên đán (1+2)</t>
  </si>
  <si>
    <t>Các ngày Lễ (1+2+3)</t>
  </si>
  <si>
    <t>Lễ (Kỷ niệm ngày Thương binh - Liệt sĩ 27/7)</t>
  </si>
  <si>
    <t>Lễ (Kỷ niệm Cách mạng Tháng Tám và Quốc khánh 2/9)</t>
  </si>
  <si>
    <t>Lễ (Kỷ niệm giải phóng hoàn toàn Miền nam thống nhất đất nước 30/4)</t>
  </si>
  <si>
    <t xml:space="preserve">Lãnh đạo Tỉnh ủy-HĐND-UBND-UBMTTQVN thăm, tặng quà: </t>
  </si>
  <si>
    <t>Tỉnh ủy-HĐND-UBND-UBMTTQVN tặng người có công với cách mạng, nhân nhân liệt sĩ hưởng trợ cấp hằng tháng và người thờ cúng liệt sĩ (quà tiền mặt)</t>
  </si>
  <si>
    <t>Tỉnh ủy-HĐND-UBND-UBMTTQVN tặng người có công với cách mạng, nhân nhân liệt sĩ hưởng trợ cấp hằng tháng và người thờ cúng liệt sĩ (quà hiện vật)</t>
  </si>
  <si>
    <t>ThămTrung tâm Chăm sóc và Điều dưỡng người có công</t>
  </si>
  <si>
    <t>Tổng số đối tượng thờ cúng liệt sĩ
(Con liệt sĩ thuộc diện hộ nghèo, cận nghèo mức 2.000.000 đồng)</t>
  </si>
  <si>
    <t>Tổng số đối tượng thờ cúng liệt sĩ
(thuộc diện hộ nghèo, cận nghèo mức 1.400.000 đồng)</t>
  </si>
  <si>
    <t>* Mức quà tăng từ 2,5tr lê 3,5 tr: Thông báo kết luận số 41-TB/TU ngày 17/7/2025 của Thường trực Tỉnh ủy và Kế hoạch số 06/KH-UBND ngày 10/7/2025 của UBND tỉnh Gia Lai về việc ban hành Kế hoạch tổ chức các hoạt động kỷ niệm 78 năm Ngày Thương binh - Liệt sĩ (27/7/1947 - 27/7/2025)</t>
  </si>
  <si>
    <t>* Qùa người có công tiêu biểu của lãnh đạo tỉnh thăm 675: 135 xã, phường x 5 xã, phường: 675 suất</t>
  </si>
  <si>
    <t>Định mức quà</t>
  </si>
  <si>
    <t>Kinh phí đề xuất</t>
  </si>
  <si>
    <t>Dự Thảo Nghị quyết (đề xuất) đối với năm tròn</t>
  </si>
  <si>
    <t>Dự Thảo Nghị quyết (đề xuất) đối với năm không tròn</t>
  </si>
  <si>
    <t>PHỤ LỤC SO SÁNH KINH PHÍ
Mức chi thăm, tặng quà đối với Trung tâm Chăm sóc và Điều dưỡng người có công, người có công và thân nhân người có công với cách mạng nhân dịp Lễ, Tết và mức hỗ trợ bổ sung đối với người đang thờ cúng liệt sĩ thuộc diện hộ nghèo, hộ cận nghèo trên địa bàn tỉnh Gia Lai</t>
  </si>
  <si>
    <t>B. KINH PHÍ HỖ TRỢ NGƯỜI THỜ CÚNG LIỆT SĨ THUỘC DIỆN HỘ NGHÈO, HỘ CẬN NGHÈO</t>
  </si>
  <si>
    <t>Đối tượng</t>
  </si>
  <si>
    <t>Số lượng người hỗ trợ</t>
  </si>
  <si>
    <t>Định mức hỗ trợ</t>
  </si>
  <si>
    <t>Kinh phí đã thực hiện Nghị quyết số 38/2024/NQ-HĐND ngày 12/12/2024 của HĐND tỉnh Bình Định</t>
  </si>
  <si>
    <t>Mức chi đã thực hiện theo Nghị quyết số 12/2024/NQ-HĐND ngày 12/7/2024 của HĐND tỉnh Bình Định</t>
  </si>
  <si>
    <t>Dự thảo Nghị quyết đề xuất chỉ thực hiện đối tượng thờ cúng liệt sĩ
thuộc diện hộ nghèo, cận nghèo mức 2.000.000 đồng/liệt sĩ/năm không tách thành 02 nhóm đôi tượng</t>
  </si>
  <si>
    <t>Kinh phí thực hiện</t>
  </si>
  <si>
    <t>Phần chênh lệch Dự Thảo Nghị quyết (đề xuất) đối với năm KHÔNG tròn</t>
  </si>
  <si>
    <t>Kinh phí dự thảo Nghị quyết đề xuất năm tròn</t>
  </si>
  <si>
    <t>Kinh phí dự thảo Nghị quyết đề xuất năm không tròn</t>
  </si>
  <si>
    <t>Phần chênh lệch Dự Thảo Nghị quyết (đề xuất) đối với năm tròn</t>
  </si>
  <si>
    <t>A. MỨC CHI THĂM, TẶNG QUÀ</t>
  </si>
  <si>
    <t>Tổng cộng (A) + (B)</t>
  </si>
  <si>
    <t xml:space="preserve">Kinh phí chênh lệch </t>
  </si>
  <si>
    <t>Phần chênh lệch Dự Thảo Nghị quyết (đề xuất)</t>
  </si>
  <si>
    <t>Số Lượng suất</t>
  </si>
  <si>
    <t>Thăm, tặng quà người có công với cách mạng, nhân nhân liệt sĩ hưởng trợ cấp hằng tháng</t>
  </si>
  <si>
    <t>Lãnh đạo Tỉnh ủy-HĐND-UBND-UBMTTQVN thăm, tặng quà người có công với cách mạng, nhân nhân liệt sĩ hưởng trợ cấp hằng tháng</t>
  </si>
  <si>
    <r>
      <t xml:space="preserve">Lãnh đạo Tỉnh ủy-HĐND-UBND-UBMTTQVN thăm, tặng quà: </t>
    </r>
    <r>
      <rPr>
        <sz val="8"/>
        <rFont val="Times New Roman"/>
        <family val="1"/>
      </rPr>
      <t>Trung tâm Chăm sóc và Điều dưỡng người có công</t>
    </r>
  </si>
  <si>
    <t>Lãnh đạo Tỉnh ủy-HĐND-UBND-UBMTTQVN thăm, tặng quà thăm, tặng quà người có công với cách mạng, nhân nhân liệt sĩ hưởng trợ cấp hằng tháng</t>
  </si>
  <si>
    <t>* Mức quà tăng từ 300 ngàn lên 500 ngàn, vì qua tiếp xúc cử tri đề nghị. Nếu vẫn giữ mức 300 ngàn thì suất quà ít có gí trị và tính trược giá thị trường</t>
  </si>
  <si>
    <t>Giải thích thêm:</t>
  </si>
  <si>
    <t>*Tăng số đối tượng thuộc diện được thăm, tặng quà:
+ Tăng số suất quà do Lãnh đạo tỉnh đi thăm 675 suất/diệp lễ, tết
+ Tăng số đối tượng được nhận quà loại 500 ngàn đồng/suất cho các đối tượng thuộc diện của tỉnh Gia Lai cũ là: 10.335 suất.
+ Tăng số đối tượng đối tượng thờ cúng liệt sĩ thuộc hộ nghèo, cận nghèo của tỉnh Gia Lãi cũ là: 222 người.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</si>
</sst>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 _₫_-;\-* #,##0\ _₫_-;_-* &quot;-&quot;\ _₫_-;_-@_-"/>
  </numFmts>
  <fonts count="10" x14ac:knownFonts="1">
    <font>
      <sz val="12"/>
      <name val="Times New Roman"/>
      <charset val="163"/>
    </font>
    <font>
      <sz val="12"/>
      <name val="Times New Roman"/>
      <charset val="163"/>
    </font>
    <font>
      <b/>
      <sz val="12"/>
      <name val="Times New Roman"/>
      <family val="1"/>
    </font>
    <font>
      <b/>
      <sz val="10"/>
      <name val="Times New Roman"/>
      <family val="1"/>
    </font>
    <font>
      <sz val="10"/>
      <name val="Times New Roman"/>
      <family val="1"/>
    </font>
    <font>
      <i/>
      <sz val="10"/>
      <name val="Times New Roman"/>
      <family val="1"/>
    </font>
    <font>
      <b/>
      <sz val="8"/>
      <name val="Times New Roman"/>
      <family val="1"/>
    </font>
    <font>
      <sz val="8"/>
      <name val="Times New Roman"/>
      <family val="1"/>
    </font>
    <font>
      <i/>
      <sz val="8"/>
      <name val="Times New Roman"/>
      <family val="1"/>
    </font>
    <font>
      <b/>
      <i/>
      <sz val="8"/>
      <name val="Times New Roman"/>
      <family val="1"/>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6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5" fillId="0" borderId="0" xfId="0" applyFont="1" applyAlignment="1">
      <alignmen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5"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0" xfId="0" applyFont="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3" fontId="6" fillId="3" borderId="1" xfId="0" applyNumberFormat="1" applyFont="1" applyFill="1" applyBorder="1" applyAlignment="1">
      <alignment horizontal="right" vertical="center" wrapText="1"/>
    </xf>
    <xf numFmtId="3" fontId="6" fillId="3" borderId="1"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vertical="center" wrapText="1"/>
    </xf>
    <xf numFmtId="3" fontId="6" fillId="0" borderId="1" xfId="0" applyNumberFormat="1" applyFont="1" applyFill="1" applyBorder="1" applyAlignment="1">
      <alignment horizontal="right" vertical="center" wrapText="1"/>
    </xf>
    <xf numFmtId="3" fontId="6" fillId="0" borderId="1" xfId="0" applyNumberFormat="1" applyFont="1" applyFill="1" applyBorder="1" applyAlignment="1">
      <alignment vertical="center" wrapText="1"/>
    </xf>
    <xf numFmtId="0" fontId="7" fillId="0" borderId="1" xfId="0" applyFont="1" applyBorder="1" applyAlignment="1">
      <alignment vertical="center" wrapText="1"/>
    </xf>
    <xf numFmtId="3" fontId="6"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 fontId="6" fillId="2" borderId="1" xfId="1" applyNumberFormat="1" applyFont="1" applyFill="1" applyBorder="1" applyAlignment="1">
      <alignment horizontal="center" vertical="center" wrapText="1"/>
    </xf>
    <xf numFmtId="3" fontId="6" fillId="2" borderId="1" xfId="0" applyNumberFormat="1" applyFont="1" applyFill="1" applyBorder="1" applyAlignment="1">
      <alignment horizontal="right" vertical="center" wrapText="1"/>
    </xf>
    <xf numFmtId="3" fontId="6" fillId="2" borderId="1" xfId="0" applyNumberFormat="1" applyFont="1" applyFill="1" applyBorder="1" applyAlignment="1">
      <alignment horizontal="center" vertical="center" wrapText="1"/>
    </xf>
    <xf numFmtId="0" fontId="7" fillId="0" borderId="0" xfId="0" applyFont="1" applyFill="1" applyAlignment="1">
      <alignment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 fontId="6" fillId="0" borderId="1" xfId="1" applyNumberFormat="1" applyFont="1" applyFill="1" applyBorder="1" applyAlignment="1">
      <alignment horizontal="center" vertical="center" wrapText="1"/>
    </xf>
    <xf numFmtId="3" fontId="9" fillId="0" borderId="1" xfId="0" applyNumberFormat="1" applyFont="1" applyFill="1" applyBorder="1" applyAlignment="1">
      <alignment horizontal="right" vertical="center" wrapText="1"/>
    </xf>
    <xf numFmtId="0" fontId="7"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3" fontId="9" fillId="0" borderId="1" xfId="0" applyNumberFormat="1" applyFont="1" applyFill="1" applyBorder="1" applyAlignment="1">
      <alignment horizontal="center" vertical="center" wrapText="1"/>
    </xf>
    <xf numFmtId="3" fontId="8"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3" fontId="7" fillId="0" borderId="1" xfId="0" applyNumberFormat="1" applyFont="1" applyFill="1" applyBorder="1" applyAlignment="1">
      <alignment horizontal="right" vertical="center" wrapText="1"/>
    </xf>
    <xf numFmtId="3" fontId="8" fillId="0" borderId="1" xfId="0" applyNumberFormat="1" applyFont="1" applyFill="1" applyBorder="1" applyAlignment="1">
      <alignment horizontal="right" vertical="center" wrapText="1"/>
    </xf>
    <xf numFmtId="3" fontId="7" fillId="0" borderId="1" xfId="0" applyNumberFormat="1" applyFont="1" applyFill="1" applyBorder="1" applyAlignment="1">
      <alignment horizontal="center" vertical="center" wrapText="1"/>
    </xf>
    <xf numFmtId="3" fontId="9" fillId="0" borderId="1" xfId="0" applyNumberFormat="1" applyFont="1" applyBorder="1" applyAlignment="1">
      <alignment vertical="center" wrapText="1"/>
    </xf>
    <xf numFmtId="0" fontId="9" fillId="0" borderId="0" xfId="0" applyFont="1" applyAlignment="1">
      <alignment vertical="center" wrapText="1"/>
    </xf>
    <xf numFmtId="3" fontId="7" fillId="0" borderId="1" xfId="0" applyNumberFormat="1" applyFont="1" applyBorder="1" applyAlignment="1">
      <alignment vertical="center" wrapText="1"/>
    </xf>
    <xf numFmtId="0" fontId="6" fillId="0" borderId="0" xfId="0" applyFont="1" applyAlignment="1">
      <alignment vertical="center" wrapText="1"/>
    </xf>
    <xf numFmtId="3" fontId="9" fillId="2" borderId="1" xfId="0" applyNumberFormat="1" applyFont="1" applyFill="1" applyBorder="1" applyAlignment="1">
      <alignment horizontal="right" vertical="center" wrapText="1"/>
    </xf>
    <xf numFmtId="3" fontId="8" fillId="2" borderId="1"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0" fontId="6" fillId="0" borderId="0" xfId="0" applyFont="1" applyFill="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right" vertical="center" wrapText="1"/>
    </xf>
    <xf numFmtId="0" fontId="6" fillId="0" borderId="1" xfId="0" applyFont="1" applyFill="1" applyBorder="1" applyAlignment="1">
      <alignment horizontal="left" vertical="center" wrapText="1"/>
    </xf>
    <xf numFmtId="164" fontId="7" fillId="0" borderId="1" xfId="1" applyFont="1" applyFill="1" applyBorder="1" applyAlignment="1">
      <alignment horizontal="righ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7" xfId="0" applyFont="1" applyFill="1" applyBorder="1" applyAlignment="1">
      <alignment horizontal="left" vertical="center" wrapText="1"/>
    </xf>
    <xf numFmtId="0" fontId="7" fillId="0" borderId="0" xfId="0" applyFont="1" applyBorder="1" applyAlignment="1">
      <alignment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3" fontId="7" fillId="0" borderId="0" xfId="0" applyNumberFormat="1" applyFont="1" applyFill="1" applyBorder="1" applyAlignment="1">
      <alignment horizontal="center" vertical="center" wrapText="1"/>
    </xf>
    <xf numFmtId="0" fontId="6" fillId="0" borderId="0" xfId="0" applyFont="1" applyFill="1" applyBorder="1" applyAlignment="1">
      <alignment vertical="center" wrapText="1"/>
    </xf>
    <xf numFmtId="3" fontId="7" fillId="0" borderId="1" xfId="0" applyNumberFormat="1" applyFont="1" applyBorder="1" applyAlignment="1">
      <alignment horizontal="center" vertical="center" wrapText="1"/>
    </xf>
    <xf numFmtId="0" fontId="7" fillId="0" borderId="0"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3" fontId="7" fillId="0" borderId="0" xfId="0" applyNumberFormat="1" applyFont="1" applyBorder="1" applyAlignment="1">
      <alignment horizontal="center" vertical="center" wrapText="1"/>
    </xf>
    <xf numFmtId="3" fontId="8" fillId="0" borderId="0" xfId="0" applyNumberFormat="1" applyFont="1" applyFill="1" applyBorder="1" applyAlignment="1">
      <alignment horizontal="right" vertical="center" wrapText="1"/>
    </xf>
    <xf numFmtId="3" fontId="7" fillId="3" borderId="1" xfId="0" applyNumberFormat="1" applyFont="1" applyFill="1" applyBorder="1" applyAlignment="1">
      <alignment vertical="center" wrapText="1"/>
    </xf>
    <xf numFmtId="3" fontId="7" fillId="0" borderId="1" xfId="0" applyNumberFormat="1" applyFont="1" applyFill="1" applyBorder="1" applyAlignment="1">
      <alignment vertical="center" wrapText="1"/>
    </xf>
    <xf numFmtId="3" fontId="7" fillId="6" borderId="1" xfId="0" applyNumberFormat="1" applyFont="1" applyFill="1" applyBorder="1" applyAlignment="1">
      <alignment vertical="center" wrapText="1"/>
    </xf>
    <xf numFmtId="3" fontId="8" fillId="6"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3" fillId="6" borderId="0" xfId="0" applyFont="1" applyFill="1" applyBorder="1" applyAlignment="1">
      <alignment vertical="center" wrapText="1"/>
    </xf>
  </cellXfs>
  <cellStyles count="2">
    <cellStyle name="Comma [0]" xfId="1" builtinId="6"/>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45"/>
  <sheetViews>
    <sheetView tabSelected="1" workbookViewId="0">
      <selection activeCell="H4" sqref="H4"/>
    </sheetView>
  </sheetViews>
  <sheetFormatPr defaultRowHeight="11.25" x14ac:dyDescent="0.25"/>
  <cols>
    <col min="1" max="1" width="2.75" style="9" bestFit="1" customWidth="1"/>
    <col min="2" max="2" width="16.75" style="7" customWidth="1"/>
    <col min="3" max="3" width="5.5" style="9" bestFit="1" customWidth="1"/>
    <col min="4" max="4" width="7.375" style="9" bestFit="1" customWidth="1"/>
    <col min="5" max="5" width="10.75" style="9" bestFit="1" customWidth="1"/>
    <col min="6" max="6" width="5.5" style="9" bestFit="1" customWidth="1"/>
    <col min="7" max="7" width="7" style="9" customWidth="1"/>
    <col min="8" max="8" width="10.75" style="9" bestFit="1" customWidth="1"/>
    <col min="9" max="9" width="5.5" style="9" bestFit="1" customWidth="1"/>
    <col min="10" max="10" width="8.625" style="9" customWidth="1"/>
    <col min="11" max="11" width="10.75" style="9" bestFit="1" customWidth="1"/>
    <col min="12" max="12" width="5.5" style="9" bestFit="1" customWidth="1"/>
    <col min="13" max="13" width="7.375" style="9" customWidth="1"/>
    <col min="14" max="14" width="11" style="9" bestFit="1" customWidth="1"/>
    <col min="15" max="15" width="5.5" style="9" bestFit="1" customWidth="1"/>
    <col min="16" max="16" width="8" style="9" customWidth="1"/>
    <col min="17" max="17" width="10.25" style="7" bestFit="1" customWidth="1"/>
    <col min="18" max="16384" width="9" style="7"/>
  </cols>
  <sheetData>
    <row r="1" spans="1:17" ht="64.5" customHeight="1" x14ac:dyDescent="0.25">
      <c r="A1" s="92" t="s">
        <v>24</v>
      </c>
      <c r="B1" s="92"/>
      <c r="C1" s="92"/>
      <c r="D1" s="92"/>
      <c r="E1" s="92"/>
      <c r="F1" s="92"/>
      <c r="G1" s="92"/>
      <c r="H1" s="92"/>
      <c r="I1" s="92"/>
      <c r="J1" s="92"/>
      <c r="K1" s="92"/>
      <c r="L1" s="92"/>
      <c r="M1" s="92"/>
      <c r="N1" s="92"/>
      <c r="O1" s="92"/>
      <c r="P1" s="92"/>
      <c r="Q1" s="92"/>
    </row>
    <row r="2" spans="1:17" ht="9.75" customHeight="1" x14ac:dyDescent="0.25">
      <c r="A2" s="6"/>
      <c r="B2" s="6"/>
      <c r="C2" s="6"/>
      <c r="D2" s="6"/>
      <c r="E2" s="6"/>
      <c r="F2" s="6"/>
      <c r="G2" s="6"/>
      <c r="H2" s="6"/>
      <c r="I2" s="6"/>
      <c r="J2" s="6"/>
      <c r="K2" s="6"/>
      <c r="L2" s="8"/>
    </row>
    <row r="3" spans="1:17" ht="36" customHeight="1" x14ac:dyDescent="0.25">
      <c r="A3" s="10" t="s">
        <v>0</v>
      </c>
      <c r="B3" s="10" t="s">
        <v>1</v>
      </c>
      <c r="C3" s="11" t="s">
        <v>22</v>
      </c>
      <c r="D3" s="12"/>
      <c r="E3" s="13"/>
      <c r="F3" s="11" t="s">
        <v>23</v>
      </c>
      <c r="G3" s="12"/>
      <c r="H3" s="13"/>
      <c r="I3" s="14" t="s">
        <v>30</v>
      </c>
      <c r="J3" s="15"/>
      <c r="K3" s="16"/>
      <c r="L3" s="17" t="s">
        <v>36</v>
      </c>
      <c r="M3" s="18"/>
      <c r="N3" s="18"/>
      <c r="O3" s="17" t="s">
        <v>33</v>
      </c>
      <c r="P3" s="18"/>
      <c r="Q3" s="18"/>
    </row>
    <row r="4" spans="1:17" ht="31.5" x14ac:dyDescent="0.25">
      <c r="A4" s="19"/>
      <c r="B4" s="19"/>
      <c r="C4" s="20" t="s">
        <v>41</v>
      </c>
      <c r="D4" s="20" t="s">
        <v>20</v>
      </c>
      <c r="E4" s="20" t="s">
        <v>21</v>
      </c>
      <c r="F4" s="20" t="s">
        <v>41</v>
      </c>
      <c r="G4" s="20" t="s">
        <v>20</v>
      </c>
      <c r="H4" s="20" t="s">
        <v>21</v>
      </c>
      <c r="I4" s="20" t="s">
        <v>41</v>
      </c>
      <c r="J4" s="20" t="s">
        <v>20</v>
      </c>
      <c r="K4" s="20" t="s">
        <v>32</v>
      </c>
      <c r="L4" s="20" t="s">
        <v>41</v>
      </c>
      <c r="M4" s="20" t="s">
        <v>20</v>
      </c>
      <c r="N4" s="20" t="s">
        <v>39</v>
      </c>
      <c r="O4" s="20" t="s">
        <v>41</v>
      </c>
      <c r="P4" s="20" t="s">
        <v>20</v>
      </c>
      <c r="Q4" s="20" t="s">
        <v>32</v>
      </c>
    </row>
    <row r="5" spans="1:17" s="22" customFormat="1" x14ac:dyDescent="0.25">
      <c r="A5" s="21">
        <v>1</v>
      </c>
      <c r="B5" s="21">
        <v>2</v>
      </c>
      <c r="C5" s="21">
        <v>3</v>
      </c>
      <c r="D5" s="21">
        <v>4</v>
      </c>
      <c r="E5" s="21">
        <v>5</v>
      </c>
      <c r="F5" s="21">
        <v>6</v>
      </c>
      <c r="G5" s="21">
        <v>7</v>
      </c>
      <c r="H5" s="21">
        <v>8</v>
      </c>
      <c r="I5" s="21">
        <v>9</v>
      </c>
      <c r="J5" s="21">
        <v>10</v>
      </c>
      <c r="K5" s="21">
        <v>11</v>
      </c>
      <c r="L5" s="21">
        <v>12</v>
      </c>
      <c r="M5" s="21">
        <v>13</v>
      </c>
      <c r="N5" s="21">
        <v>14</v>
      </c>
      <c r="O5" s="21">
        <v>15</v>
      </c>
      <c r="P5" s="21">
        <v>16</v>
      </c>
      <c r="Q5" s="21">
        <v>17</v>
      </c>
    </row>
    <row r="6" spans="1:17" x14ac:dyDescent="0.25">
      <c r="A6" s="23"/>
      <c r="B6" s="24" t="s">
        <v>38</v>
      </c>
      <c r="C6" s="23"/>
      <c r="D6" s="23"/>
      <c r="E6" s="25">
        <f>E8+E17+E38</f>
        <v>65603000000</v>
      </c>
      <c r="F6" s="25"/>
      <c r="G6" s="25"/>
      <c r="H6" s="25">
        <f>H8+H17+H38</f>
        <v>60878000000</v>
      </c>
      <c r="I6" s="23"/>
      <c r="J6" s="23"/>
      <c r="K6" s="25">
        <f>K8+K17+K38</f>
        <v>28736000000</v>
      </c>
      <c r="L6" s="25"/>
      <c r="M6" s="23"/>
      <c r="N6" s="26">
        <f>E6-K6</f>
        <v>36867000000</v>
      </c>
      <c r="O6" s="27"/>
      <c r="P6" s="27"/>
      <c r="Q6" s="88">
        <f>H6-K6</f>
        <v>32142000000</v>
      </c>
    </row>
    <row r="7" spans="1:17" ht="21" x14ac:dyDescent="0.25">
      <c r="A7" s="28"/>
      <c r="B7" s="29" t="s">
        <v>37</v>
      </c>
      <c r="C7" s="29"/>
      <c r="D7" s="29"/>
      <c r="E7" s="30">
        <f>E8+E17</f>
        <v>64465000000</v>
      </c>
      <c r="F7" s="29"/>
      <c r="G7" s="29"/>
      <c r="H7" s="31">
        <f>H8+H17</f>
        <v>59740000000</v>
      </c>
      <c r="I7" s="29"/>
      <c r="J7" s="29"/>
      <c r="K7" s="31">
        <f>K8+K17</f>
        <v>27868600000</v>
      </c>
      <c r="L7" s="29"/>
      <c r="M7" s="32"/>
      <c r="N7" s="33">
        <f>E7-K7</f>
        <v>36596400000</v>
      </c>
      <c r="O7" s="29"/>
      <c r="P7" s="29"/>
      <c r="Q7" s="89">
        <f t="shared" ref="Q7:Q9" si="0">H7-K7</f>
        <v>31871400000</v>
      </c>
    </row>
    <row r="8" spans="1:17" s="39" customFormat="1" ht="21" x14ac:dyDescent="0.25">
      <c r="A8" s="34" t="s">
        <v>2</v>
      </c>
      <c r="B8" s="35" t="s">
        <v>7</v>
      </c>
      <c r="C8" s="34"/>
      <c r="D8" s="36"/>
      <c r="E8" s="37">
        <f>E9+E16</f>
        <v>29870000000</v>
      </c>
      <c r="F8" s="37"/>
      <c r="G8" s="37"/>
      <c r="H8" s="37">
        <f>H9+H16</f>
        <v>29870000000</v>
      </c>
      <c r="I8" s="36"/>
      <c r="J8" s="34"/>
      <c r="K8" s="37">
        <f>K9+K16</f>
        <v>13661800000</v>
      </c>
      <c r="L8" s="37"/>
      <c r="M8" s="37"/>
      <c r="N8" s="38">
        <f>E8-K8</f>
        <v>16208200000</v>
      </c>
      <c r="O8" s="38"/>
      <c r="P8" s="38"/>
      <c r="Q8" s="90">
        <f t="shared" si="0"/>
        <v>16208200000</v>
      </c>
    </row>
    <row r="9" spans="1:17" ht="33.75" x14ac:dyDescent="0.25">
      <c r="A9" s="40">
        <v>1</v>
      </c>
      <c r="B9" s="41" t="s">
        <v>12</v>
      </c>
      <c r="C9" s="40"/>
      <c r="D9" s="42"/>
      <c r="E9" s="43">
        <f>E10+E13</f>
        <v>2369500000</v>
      </c>
      <c r="F9" s="43"/>
      <c r="G9" s="43"/>
      <c r="H9" s="43">
        <f>H10+H13</f>
        <v>2369500000</v>
      </c>
      <c r="I9" s="42"/>
      <c r="J9" s="40"/>
      <c r="K9" s="43">
        <f>K10+K13</f>
        <v>262000000</v>
      </c>
      <c r="L9" s="43"/>
      <c r="M9" s="44"/>
      <c r="N9" s="20"/>
      <c r="O9" s="44"/>
      <c r="P9" s="44"/>
      <c r="Q9" s="89">
        <f>H9-K9</f>
        <v>2107500000</v>
      </c>
    </row>
    <row r="10" spans="1:17" s="22" customFormat="1" ht="33.75" x14ac:dyDescent="0.25">
      <c r="A10" s="45" t="s">
        <v>3</v>
      </c>
      <c r="B10" s="46" t="s">
        <v>15</v>
      </c>
      <c r="C10" s="45">
        <v>1</v>
      </c>
      <c r="D10" s="43">
        <f>D11+D12</f>
        <v>7000000</v>
      </c>
      <c r="E10" s="43">
        <f>C10*D10</f>
        <v>7000000</v>
      </c>
      <c r="F10" s="43">
        <v>1</v>
      </c>
      <c r="G10" s="43">
        <f>E10*F10</f>
        <v>7000000</v>
      </c>
      <c r="H10" s="43">
        <f>F10*G10</f>
        <v>7000000</v>
      </c>
      <c r="I10" s="43">
        <v>1</v>
      </c>
      <c r="J10" s="47">
        <v>7000000</v>
      </c>
      <c r="K10" s="43">
        <f>J10*C10</f>
        <v>7000000</v>
      </c>
      <c r="L10" s="43">
        <f>C10-I10</f>
        <v>0</v>
      </c>
      <c r="M10" s="48">
        <f>D10-J10</f>
        <v>0</v>
      </c>
      <c r="N10" s="49">
        <f>E10-K10</f>
        <v>0</v>
      </c>
      <c r="O10" s="48">
        <f>F10-I10</f>
        <v>0</v>
      </c>
      <c r="P10" s="48">
        <f>G10-J10</f>
        <v>0</v>
      </c>
      <c r="Q10" s="89">
        <f t="shared" ref="Q10:Q33" si="1">H10-K10</f>
        <v>0</v>
      </c>
    </row>
    <row r="11" spans="1:17" x14ac:dyDescent="0.25">
      <c r="A11" s="50"/>
      <c r="B11" s="51" t="s">
        <v>4</v>
      </c>
      <c r="C11" s="50">
        <v>1</v>
      </c>
      <c r="D11" s="52">
        <v>5000000</v>
      </c>
      <c r="E11" s="53">
        <f>C11*D11</f>
        <v>5000000</v>
      </c>
      <c r="F11" s="53">
        <v>1</v>
      </c>
      <c r="G11" s="52">
        <v>5000000</v>
      </c>
      <c r="H11" s="52">
        <v>5000000</v>
      </c>
      <c r="I11" s="52">
        <v>1</v>
      </c>
      <c r="J11" s="54">
        <v>5000000</v>
      </c>
      <c r="K11" s="53">
        <f>J11*C11</f>
        <v>5000000</v>
      </c>
      <c r="L11" s="43">
        <f t="shared" ref="L11:L13" si="2">C11-I11</f>
        <v>0</v>
      </c>
      <c r="M11" s="48">
        <f t="shared" ref="M11:M13" si="3">D11-J11</f>
        <v>0</v>
      </c>
      <c r="N11" s="49">
        <f t="shared" ref="N11:N13" si="4">E11-K11</f>
        <v>0</v>
      </c>
      <c r="O11" s="48">
        <f t="shared" ref="O11:O33" si="5">F11-I11</f>
        <v>0</v>
      </c>
      <c r="P11" s="48">
        <f t="shared" ref="P11:P33" si="6">G11-J11</f>
        <v>0</v>
      </c>
      <c r="Q11" s="89">
        <f t="shared" si="1"/>
        <v>0</v>
      </c>
    </row>
    <row r="12" spans="1:17" x14ac:dyDescent="0.25">
      <c r="A12" s="50"/>
      <c r="B12" s="51" t="s">
        <v>5</v>
      </c>
      <c r="C12" s="50">
        <v>1</v>
      </c>
      <c r="D12" s="52">
        <v>2000000</v>
      </c>
      <c r="E12" s="53">
        <f>C12*D12</f>
        <v>2000000</v>
      </c>
      <c r="F12" s="53">
        <v>1</v>
      </c>
      <c r="G12" s="52">
        <v>2000000</v>
      </c>
      <c r="H12" s="52">
        <v>2000000</v>
      </c>
      <c r="I12" s="52">
        <v>1</v>
      </c>
      <c r="J12" s="54">
        <v>2000000</v>
      </c>
      <c r="K12" s="53">
        <f>J12*C12</f>
        <v>2000000</v>
      </c>
      <c r="L12" s="43">
        <f t="shared" si="2"/>
        <v>0</v>
      </c>
      <c r="M12" s="48">
        <f t="shared" si="3"/>
        <v>0</v>
      </c>
      <c r="N12" s="49">
        <f t="shared" si="4"/>
        <v>0</v>
      </c>
      <c r="O12" s="48">
        <f t="shared" si="5"/>
        <v>0</v>
      </c>
      <c r="P12" s="48">
        <f t="shared" si="6"/>
        <v>0</v>
      </c>
      <c r="Q12" s="89">
        <f t="shared" si="1"/>
        <v>0</v>
      </c>
    </row>
    <row r="13" spans="1:17" s="56" customFormat="1" ht="45" x14ac:dyDescent="0.25">
      <c r="A13" s="45" t="s">
        <v>3</v>
      </c>
      <c r="B13" s="41" t="s">
        <v>42</v>
      </c>
      <c r="C13" s="45">
        <v>675</v>
      </c>
      <c r="D13" s="43">
        <v>3500000</v>
      </c>
      <c r="E13" s="43">
        <f>C13*D13</f>
        <v>2362500000</v>
      </c>
      <c r="F13" s="45">
        <v>675</v>
      </c>
      <c r="G13" s="43">
        <v>3500000</v>
      </c>
      <c r="H13" s="43">
        <f>F13*G13</f>
        <v>2362500000</v>
      </c>
      <c r="I13" s="43">
        <v>102</v>
      </c>
      <c r="J13" s="55">
        <v>2500000</v>
      </c>
      <c r="K13" s="43">
        <f>J13*I13</f>
        <v>255000000</v>
      </c>
      <c r="L13" s="43">
        <f>C13-I13</f>
        <v>573</v>
      </c>
      <c r="M13" s="48">
        <f t="shared" si="3"/>
        <v>1000000</v>
      </c>
      <c r="N13" s="49">
        <f>E13-K13</f>
        <v>2107500000</v>
      </c>
      <c r="O13" s="48">
        <f t="shared" si="5"/>
        <v>573</v>
      </c>
      <c r="P13" s="48">
        <f t="shared" si="6"/>
        <v>1000000</v>
      </c>
      <c r="Q13" s="89">
        <f>H13-K13</f>
        <v>2107500000</v>
      </c>
    </row>
    <row r="14" spans="1:17" x14ac:dyDescent="0.25">
      <c r="A14" s="50"/>
      <c r="B14" s="51" t="s">
        <v>4</v>
      </c>
      <c r="C14" s="50">
        <v>675</v>
      </c>
      <c r="D14" s="52">
        <v>3000000</v>
      </c>
      <c r="E14" s="53">
        <f>C14*D14</f>
        <v>2025000000</v>
      </c>
      <c r="F14" s="50">
        <v>675</v>
      </c>
      <c r="G14" s="52">
        <v>3000000</v>
      </c>
      <c r="H14" s="53">
        <f>F14*G14</f>
        <v>2025000000</v>
      </c>
      <c r="I14" s="52">
        <v>102</v>
      </c>
      <c r="J14" s="57">
        <v>2000000</v>
      </c>
      <c r="K14" s="53">
        <f>J14*I14</f>
        <v>204000000</v>
      </c>
      <c r="L14" s="43">
        <f t="shared" ref="L14:L33" si="7">C14-I14</f>
        <v>573</v>
      </c>
      <c r="M14" s="48">
        <f t="shared" ref="M14:M33" si="8">D14-J14</f>
        <v>1000000</v>
      </c>
      <c r="N14" s="49">
        <f t="shared" ref="N14:N33" si="9">E14-K14</f>
        <v>1821000000</v>
      </c>
      <c r="O14" s="48">
        <f t="shared" si="5"/>
        <v>573</v>
      </c>
      <c r="P14" s="48">
        <f t="shared" si="6"/>
        <v>1000000</v>
      </c>
      <c r="Q14" s="89">
        <f t="shared" si="1"/>
        <v>1821000000</v>
      </c>
    </row>
    <row r="15" spans="1:17" x14ac:dyDescent="0.25">
      <c r="A15" s="50"/>
      <c r="B15" s="51" t="s">
        <v>5</v>
      </c>
      <c r="C15" s="50">
        <v>675</v>
      </c>
      <c r="D15" s="52">
        <v>500000</v>
      </c>
      <c r="E15" s="53">
        <f>C15*D15</f>
        <v>337500000</v>
      </c>
      <c r="F15" s="50">
        <v>675</v>
      </c>
      <c r="G15" s="52">
        <v>500000</v>
      </c>
      <c r="H15" s="53">
        <f>F15*G15</f>
        <v>337500000</v>
      </c>
      <c r="I15" s="52">
        <v>102</v>
      </c>
      <c r="J15" s="57">
        <v>500000</v>
      </c>
      <c r="K15" s="53">
        <f>J15*I15</f>
        <v>51000000</v>
      </c>
      <c r="L15" s="43">
        <f t="shared" si="7"/>
        <v>573</v>
      </c>
      <c r="M15" s="48">
        <f t="shared" si="8"/>
        <v>0</v>
      </c>
      <c r="N15" s="49">
        <f t="shared" si="9"/>
        <v>286500000</v>
      </c>
      <c r="O15" s="48">
        <f t="shared" si="5"/>
        <v>573</v>
      </c>
      <c r="P15" s="48">
        <f t="shared" si="6"/>
        <v>0</v>
      </c>
      <c r="Q15" s="89">
        <f t="shared" si="1"/>
        <v>286500000</v>
      </c>
    </row>
    <row r="16" spans="1:17" s="58" customFormat="1" ht="78.75" x14ac:dyDescent="0.25">
      <c r="A16" s="40">
        <v>2</v>
      </c>
      <c r="B16" s="41" t="s">
        <v>14</v>
      </c>
      <c r="C16" s="43">
        <f>44047+10954</f>
        <v>55001</v>
      </c>
      <c r="D16" s="43">
        <v>500000</v>
      </c>
      <c r="E16" s="43">
        <f>D16*C16</f>
        <v>27500500000</v>
      </c>
      <c r="F16" s="43">
        <f>44047+10954</f>
        <v>55001</v>
      </c>
      <c r="G16" s="43">
        <v>500000</v>
      </c>
      <c r="H16" s="43">
        <f>G16*F16</f>
        <v>27500500000</v>
      </c>
      <c r="I16" s="43">
        <f>44666</f>
        <v>44666</v>
      </c>
      <c r="J16" s="43">
        <v>300000</v>
      </c>
      <c r="K16" s="43">
        <f>J16*I16</f>
        <v>13399800000</v>
      </c>
      <c r="L16" s="43">
        <f t="shared" si="7"/>
        <v>10335</v>
      </c>
      <c r="M16" s="48">
        <f t="shared" si="8"/>
        <v>200000</v>
      </c>
      <c r="N16" s="49">
        <f t="shared" si="9"/>
        <v>14100700000</v>
      </c>
      <c r="O16" s="48">
        <f>F16-I16</f>
        <v>10335</v>
      </c>
      <c r="P16" s="48">
        <f>G16-J16</f>
        <v>200000</v>
      </c>
      <c r="Q16" s="89">
        <f t="shared" si="1"/>
        <v>14100700000</v>
      </c>
    </row>
    <row r="17" spans="1:17" s="62" customFormat="1" x14ac:dyDescent="0.25">
      <c r="A17" s="34" t="s">
        <v>6</v>
      </c>
      <c r="B17" s="35" t="s">
        <v>8</v>
      </c>
      <c r="C17" s="34"/>
      <c r="D17" s="37"/>
      <c r="E17" s="37">
        <f>E18+E22+E30</f>
        <v>34595000000</v>
      </c>
      <c r="F17" s="37">
        <v>0</v>
      </c>
      <c r="G17" s="37">
        <v>0</v>
      </c>
      <c r="H17" s="37">
        <f>H18+H22+H30</f>
        <v>29870000000</v>
      </c>
      <c r="I17" s="37"/>
      <c r="J17" s="34"/>
      <c r="K17" s="37">
        <f>K18+K22+K30</f>
        <v>14206800000</v>
      </c>
      <c r="L17" s="59">
        <f t="shared" si="7"/>
        <v>0</v>
      </c>
      <c r="M17" s="60">
        <f t="shared" si="8"/>
        <v>0</v>
      </c>
      <c r="N17" s="61">
        <f>E17-K17</f>
        <v>20388200000</v>
      </c>
      <c r="O17" s="91">
        <f t="shared" si="5"/>
        <v>0</v>
      </c>
      <c r="P17" s="91">
        <f t="shared" si="6"/>
        <v>0</v>
      </c>
      <c r="Q17" s="90">
        <f t="shared" si="1"/>
        <v>15663200000</v>
      </c>
    </row>
    <row r="18" spans="1:17" s="22" customFormat="1" ht="33.75" x14ac:dyDescent="0.25">
      <c r="A18" s="45">
        <v>1</v>
      </c>
      <c r="B18" s="63" t="s">
        <v>11</v>
      </c>
      <c r="C18" s="64"/>
      <c r="D18" s="53"/>
      <c r="E18" s="43">
        <f>E20+E21</f>
        <v>2362500000</v>
      </c>
      <c r="F18" s="43"/>
      <c r="G18" s="43"/>
      <c r="H18" s="43"/>
      <c r="I18" s="53"/>
      <c r="J18" s="64"/>
      <c r="K18" s="43">
        <f>K20+K21</f>
        <v>200000000</v>
      </c>
      <c r="L18" s="43">
        <f t="shared" si="7"/>
        <v>0</v>
      </c>
      <c r="M18" s="48">
        <f t="shared" si="8"/>
        <v>0</v>
      </c>
      <c r="N18" s="49">
        <f t="shared" si="9"/>
        <v>2162500000</v>
      </c>
      <c r="O18" s="48">
        <f t="shared" si="5"/>
        <v>0</v>
      </c>
      <c r="P18" s="48">
        <f t="shared" si="6"/>
        <v>0</v>
      </c>
      <c r="Q18" s="89">
        <f t="shared" si="1"/>
        <v>-200000000</v>
      </c>
    </row>
    <row r="19" spans="1:17" s="58" customFormat="1" ht="73.5" x14ac:dyDescent="0.25">
      <c r="A19" s="40" t="s">
        <v>3</v>
      </c>
      <c r="B19" s="65" t="s">
        <v>43</v>
      </c>
      <c r="C19" s="40">
        <v>675</v>
      </c>
      <c r="D19" s="30">
        <f>D20+D21</f>
        <v>3500000</v>
      </c>
      <c r="E19" s="30">
        <f>E20+E21</f>
        <v>2362500000</v>
      </c>
      <c r="F19" s="30"/>
      <c r="G19" s="30"/>
      <c r="H19" s="30"/>
      <c r="I19" s="30">
        <v>80</v>
      </c>
      <c r="J19" s="43">
        <v>2500000</v>
      </c>
      <c r="K19" s="30">
        <f>K20+K21</f>
        <v>200000000</v>
      </c>
      <c r="L19" s="43">
        <f t="shared" si="7"/>
        <v>595</v>
      </c>
      <c r="M19" s="48">
        <f t="shared" si="8"/>
        <v>1000000</v>
      </c>
      <c r="N19" s="49">
        <f>E19-K19</f>
        <v>2162500000</v>
      </c>
      <c r="O19" s="48">
        <f t="shared" si="5"/>
        <v>-80</v>
      </c>
      <c r="P19" s="48">
        <f t="shared" si="6"/>
        <v>-2500000</v>
      </c>
      <c r="Q19" s="89">
        <f t="shared" si="1"/>
        <v>-200000000</v>
      </c>
    </row>
    <row r="20" spans="1:17" x14ac:dyDescent="0.25">
      <c r="A20" s="50"/>
      <c r="B20" s="51" t="s">
        <v>4</v>
      </c>
      <c r="C20" s="50">
        <v>675</v>
      </c>
      <c r="D20" s="52">
        <v>3000000</v>
      </c>
      <c r="E20" s="53">
        <f>D20*C20</f>
        <v>2025000000</v>
      </c>
      <c r="F20" s="53"/>
      <c r="G20" s="53"/>
      <c r="H20" s="53"/>
      <c r="I20" s="52">
        <v>80</v>
      </c>
      <c r="J20" s="54">
        <v>2000000</v>
      </c>
      <c r="K20" s="53">
        <f>J20*I20</f>
        <v>160000000</v>
      </c>
      <c r="L20" s="43">
        <f t="shared" si="7"/>
        <v>595</v>
      </c>
      <c r="M20" s="48">
        <f t="shared" si="8"/>
        <v>1000000</v>
      </c>
      <c r="N20" s="49">
        <f t="shared" si="9"/>
        <v>1865000000</v>
      </c>
      <c r="O20" s="48">
        <f t="shared" si="5"/>
        <v>-80</v>
      </c>
      <c r="P20" s="48">
        <f t="shared" si="6"/>
        <v>-2000000</v>
      </c>
      <c r="Q20" s="89">
        <f t="shared" si="1"/>
        <v>-160000000</v>
      </c>
    </row>
    <row r="21" spans="1:17" x14ac:dyDescent="0.25">
      <c r="A21" s="50"/>
      <c r="B21" s="51" t="s">
        <v>5</v>
      </c>
      <c r="C21" s="50">
        <v>675</v>
      </c>
      <c r="D21" s="52">
        <v>500000</v>
      </c>
      <c r="E21" s="53">
        <f>D21*C21</f>
        <v>337500000</v>
      </c>
      <c r="F21" s="53"/>
      <c r="G21" s="53"/>
      <c r="H21" s="53"/>
      <c r="I21" s="52">
        <v>80</v>
      </c>
      <c r="J21" s="54">
        <v>500000</v>
      </c>
      <c r="K21" s="53">
        <f>J21*I21</f>
        <v>40000000</v>
      </c>
      <c r="L21" s="43">
        <f t="shared" si="7"/>
        <v>595</v>
      </c>
      <c r="M21" s="48">
        <f t="shared" si="8"/>
        <v>0</v>
      </c>
      <c r="N21" s="49">
        <f t="shared" si="9"/>
        <v>297500000</v>
      </c>
      <c r="O21" s="48">
        <f t="shared" si="5"/>
        <v>-80</v>
      </c>
      <c r="P21" s="48">
        <f t="shared" si="6"/>
        <v>-500000</v>
      </c>
      <c r="Q21" s="89">
        <f t="shared" si="1"/>
        <v>-40000000</v>
      </c>
    </row>
    <row r="22" spans="1:17" s="56" customFormat="1" ht="22.5" x14ac:dyDescent="0.25">
      <c r="A22" s="45">
        <v>2</v>
      </c>
      <c r="B22" s="63" t="s">
        <v>9</v>
      </c>
      <c r="C22" s="45"/>
      <c r="D22" s="43"/>
      <c r="E22" s="43">
        <f>E23+E26+E29</f>
        <v>29870000000</v>
      </c>
      <c r="F22" s="43"/>
      <c r="G22" s="43"/>
      <c r="H22" s="43">
        <f>H23+H26+H29</f>
        <v>29870000000</v>
      </c>
      <c r="I22" s="43"/>
      <c r="J22" s="45"/>
      <c r="K22" s="43">
        <f>K23+K26+K29</f>
        <v>13806800000</v>
      </c>
      <c r="L22" s="43">
        <f t="shared" si="7"/>
        <v>0</v>
      </c>
      <c r="M22" s="48">
        <f t="shared" si="8"/>
        <v>0</v>
      </c>
      <c r="N22" s="49">
        <f t="shared" si="9"/>
        <v>16063200000</v>
      </c>
      <c r="O22" s="48">
        <f t="shared" si="5"/>
        <v>0</v>
      </c>
      <c r="P22" s="48">
        <f t="shared" si="6"/>
        <v>0</v>
      </c>
      <c r="Q22" s="89">
        <f t="shared" si="1"/>
        <v>16063200000</v>
      </c>
    </row>
    <row r="23" spans="1:17" ht="65.25" x14ac:dyDescent="0.25">
      <c r="A23" s="50" t="s">
        <v>3</v>
      </c>
      <c r="B23" s="65" t="s">
        <v>44</v>
      </c>
      <c r="C23" s="40">
        <v>1</v>
      </c>
      <c r="D23" s="30">
        <v>7000000</v>
      </c>
      <c r="E23" s="43">
        <f>D23*C23</f>
        <v>7000000</v>
      </c>
      <c r="F23" s="40">
        <v>1</v>
      </c>
      <c r="G23" s="30">
        <v>7000000</v>
      </c>
      <c r="H23" s="43">
        <f>G23*F23</f>
        <v>7000000</v>
      </c>
      <c r="I23" s="30">
        <v>1</v>
      </c>
      <c r="J23" s="33">
        <v>7000000</v>
      </c>
      <c r="K23" s="43">
        <f>J23*C23</f>
        <v>7000000</v>
      </c>
      <c r="L23" s="43">
        <f t="shared" si="7"/>
        <v>0</v>
      </c>
      <c r="M23" s="48">
        <f t="shared" si="8"/>
        <v>0</v>
      </c>
      <c r="N23" s="49">
        <f t="shared" si="9"/>
        <v>0</v>
      </c>
      <c r="O23" s="48">
        <f t="shared" si="5"/>
        <v>0</v>
      </c>
      <c r="P23" s="48">
        <f t="shared" si="6"/>
        <v>0</v>
      </c>
      <c r="Q23" s="89">
        <f t="shared" si="1"/>
        <v>0</v>
      </c>
    </row>
    <row r="24" spans="1:17" x14ac:dyDescent="0.25">
      <c r="A24" s="50"/>
      <c r="B24" s="51" t="s">
        <v>4</v>
      </c>
      <c r="C24" s="50">
        <v>1</v>
      </c>
      <c r="D24" s="52">
        <v>5000000</v>
      </c>
      <c r="E24" s="53">
        <f>D24*C24</f>
        <v>5000000</v>
      </c>
      <c r="F24" s="50">
        <v>1</v>
      </c>
      <c r="G24" s="52">
        <v>5000000</v>
      </c>
      <c r="H24" s="53">
        <f>G24*F24</f>
        <v>5000000</v>
      </c>
      <c r="I24" s="52">
        <v>1</v>
      </c>
      <c r="J24" s="52">
        <v>5000000</v>
      </c>
      <c r="K24" s="53">
        <f>J24*C24</f>
        <v>5000000</v>
      </c>
      <c r="L24" s="43">
        <f t="shared" si="7"/>
        <v>0</v>
      </c>
      <c r="M24" s="48">
        <f t="shared" si="8"/>
        <v>0</v>
      </c>
      <c r="N24" s="49">
        <f t="shared" si="9"/>
        <v>0</v>
      </c>
      <c r="O24" s="48">
        <f t="shared" si="5"/>
        <v>0</v>
      </c>
      <c r="P24" s="48">
        <f t="shared" si="6"/>
        <v>0</v>
      </c>
      <c r="Q24" s="89">
        <f t="shared" si="1"/>
        <v>0</v>
      </c>
    </row>
    <row r="25" spans="1:17" x14ac:dyDescent="0.25">
      <c r="A25" s="50"/>
      <c r="B25" s="51" t="s">
        <v>5</v>
      </c>
      <c r="C25" s="50">
        <v>1</v>
      </c>
      <c r="D25" s="52">
        <v>2000000</v>
      </c>
      <c r="E25" s="53">
        <f>D25*C25</f>
        <v>2000000</v>
      </c>
      <c r="F25" s="50">
        <v>1</v>
      </c>
      <c r="G25" s="52">
        <v>2000000</v>
      </c>
      <c r="H25" s="53">
        <f>G25*F25</f>
        <v>2000000</v>
      </c>
      <c r="I25" s="52">
        <v>1</v>
      </c>
      <c r="J25" s="52">
        <v>2000000</v>
      </c>
      <c r="K25" s="53">
        <f>J25*C25</f>
        <v>2000000</v>
      </c>
      <c r="L25" s="43">
        <f t="shared" si="7"/>
        <v>0</v>
      </c>
      <c r="M25" s="48">
        <f t="shared" si="8"/>
        <v>0</v>
      </c>
      <c r="N25" s="49">
        <f t="shared" si="9"/>
        <v>0</v>
      </c>
      <c r="O25" s="48">
        <f t="shared" si="5"/>
        <v>0</v>
      </c>
      <c r="P25" s="48">
        <f t="shared" si="6"/>
        <v>0</v>
      </c>
      <c r="Q25" s="89">
        <f t="shared" si="1"/>
        <v>0</v>
      </c>
    </row>
    <row r="26" spans="1:17" ht="73.5" x14ac:dyDescent="0.25">
      <c r="A26" s="50" t="s">
        <v>3</v>
      </c>
      <c r="B26" s="65" t="s">
        <v>43</v>
      </c>
      <c r="C26" s="40">
        <v>675</v>
      </c>
      <c r="D26" s="33">
        <f>D27+D28</f>
        <v>3500000</v>
      </c>
      <c r="E26" s="43">
        <f>E27+E28</f>
        <v>2362500000</v>
      </c>
      <c r="F26" s="40">
        <v>675</v>
      </c>
      <c r="G26" s="33">
        <f>G27+G28</f>
        <v>3500000</v>
      </c>
      <c r="H26" s="43">
        <f>H27+H28</f>
        <v>2362500000</v>
      </c>
      <c r="I26" s="33">
        <v>160</v>
      </c>
      <c r="J26" s="33">
        <f>J27+J28</f>
        <v>2500000</v>
      </c>
      <c r="K26" s="43">
        <f>K27+K28</f>
        <v>400000000</v>
      </c>
      <c r="L26" s="43">
        <f t="shared" si="7"/>
        <v>515</v>
      </c>
      <c r="M26" s="48">
        <f t="shared" si="8"/>
        <v>1000000</v>
      </c>
      <c r="N26" s="49">
        <f t="shared" si="9"/>
        <v>1962500000</v>
      </c>
      <c r="O26" s="48">
        <f t="shared" si="5"/>
        <v>515</v>
      </c>
      <c r="P26" s="48">
        <f t="shared" si="6"/>
        <v>1000000</v>
      </c>
      <c r="Q26" s="89">
        <f t="shared" si="1"/>
        <v>1962500000</v>
      </c>
    </row>
    <row r="27" spans="1:17" x14ac:dyDescent="0.25">
      <c r="A27" s="40"/>
      <c r="B27" s="51" t="s">
        <v>4</v>
      </c>
      <c r="C27" s="50">
        <v>675</v>
      </c>
      <c r="D27" s="52">
        <v>3000000</v>
      </c>
      <c r="E27" s="53">
        <f>D27*C27</f>
        <v>2025000000</v>
      </c>
      <c r="F27" s="50">
        <v>675</v>
      </c>
      <c r="G27" s="52">
        <v>3000000</v>
      </c>
      <c r="H27" s="53">
        <f>G27*F27</f>
        <v>2025000000</v>
      </c>
      <c r="I27" s="52">
        <v>160</v>
      </c>
      <c r="J27" s="57">
        <v>2000000</v>
      </c>
      <c r="K27" s="53">
        <f>J27*I27</f>
        <v>320000000</v>
      </c>
      <c r="L27" s="43">
        <f t="shared" si="7"/>
        <v>515</v>
      </c>
      <c r="M27" s="48">
        <f t="shared" si="8"/>
        <v>1000000</v>
      </c>
      <c r="N27" s="49">
        <f t="shared" si="9"/>
        <v>1705000000</v>
      </c>
      <c r="O27" s="48">
        <f t="shared" si="5"/>
        <v>515</v>
      </c>
      <c r="P27" s="48">
        <f t="shared" si="6"/>
        <v>1000000</v>
      </c>
      <c r="Q27" s="89">
        <f t="shared" si="1"/>
        <v>1705000000</v>
      </c>
    </row>
    <row r="28" spans="1:17" x14ac:dyDescent="0.25">
      <c r="A28" s="50"/>
      <c r="B28" s="51" t="s">
        <v>5</v>
      </c>
      <c r="C28" s="50">
        <v>675</v>
      </c>
      <c r="D28" s="52">
        <v>500000</v>
      </c>
      <c r="E28" s="53">
        <f>D28*C28</f>
        <v>337500000</v>
      </c>
      <c r="F28" s="50">
        <v>675</v>
      </c>
      <c r="G28" s="52">
        <v>500000</v>
      </c>
      <c r="H28" s="53">
        <f>G28*F28</f>
        <v>337500000</v>
      </c>
      <c r="I28" s="52">
        <v>160</v>
      </c>
      <c r="J28" s="57">
        <v>500000</v>
      </c>
      <c r="K28" s="53">
        <f>J28*I28</f>
        <v>80000000</v>
      </c>
      <c r="L28" s="43">
        <f t="shared" si="7"/>
        <v>515</v>
      </c>
      <c r="M28" s="48">
        <f>D28-J28</f>
        <v>0</v>
      </c>
      <c r="N28" s="49">
        <f t="shared" si="9"/>
        <v>257500000</v>
      </c>
      <c r="O28" s="48">
        <f t="shared" si="5"/>
        <v>515</v>
      </c>
      <c r="P28" s="48">
        <f t="shared" si="6"/>
        <v>0</v>
      </c>
      <c r="Q28" s="89">
        <f t="shared" si="1"/>
        <v>257500000</v>
      </c>
    </row>
    <row r="29" spans="1:17" ht="78.75" x14ac:dyDescent="0.25">
      <c r="A29" s="50" t="s">
        <v>3</v>
      </c>
      <c r="B29" s="41" t="s">
        <v>13</v>
      </c>
      <c r="C29" s="43">
        <f>44047+10954</f>
        <v>55001</v>
      </c>
      <c r="D29" s="30">
        <v>500000</v>
      </c>
      <c r="E29" s="43">
        <f>D29*C29</f>
        <v>27500500000</v>
      </c>
      <c r="F29" s="43">
        <f>44047+10954</f>
        <v>55001</v>
      </c>
      <c r="G29" s="30">
        <v>500000</v>
      </c>
      <c r="H29" s="43">
        <f>G29*F29</f>
        <v>27500500000</v>
      </c>
      <c r="I29" s="43">
        <f>44666</f>
        <v>44666</v>
      </c>
      <c r="J29" s="43">
        <v>300000</v>
      </c>
      <c r="K29" s="43">
        <f>J29*I29</f>
        <v>13399800000</v>
      </c>
      <c r="L29" s="43">
        <f>C29-I29</f>
        <v>10335</v>
      </c>
      <c r="M29" s="48">
        <f t="shared" si="8"/>
        <v>200000</v>
      </c>
      <c r="N29" s="49">
        <f t="shared" si="9"/>
        <v>14100700000</v>
      </c>
      <c r="O29" s="48">
        <f t="shared" si="5"/>
        <v>10335</v>
      </c>
      <c r="P29" s="48">
        <f t="shared" si="6"/>
        <v>200000</v>
      </c>
      <c r="Q29" s="89">
        <f t="shared" si="1"/>
        <v>14100700000</v>
      </c>
    </row>
    <row r="30" spans="1:17" s="56" customFormat="1" ht="33.75" x14ac:dyDescent="0.25">
      <c r="A30" s="45">
        <v>3</v>
      </c>
      <c r="B30" s="63" t="s">
        <v>10</v>
      </c>
      <c r="C30" s="45">
        <v>675</v>
      </c>
      <c r="D30" s="30">
        <v>3500000</v>
      </c>
      <c r="E30" s="43">
        <f>E31</f>
        <v>2362500000</v>
      </c>
      <c r="F30" s="43">
        <v>0</v>
      </c>
      <c r="G30" s="43">
        <v>0</v>
      </c>
      <c r="H30" s="43">
        <v>0</v>
      </c>
      <c r="I30" s="30">
        <v>80</v>
      </c>
      <c r="J30" s="33">
        <v>2500000</v>
      </c>
      <c r="K30" s="43">
        <f>K31</f>
        <v>200000000</v>
      </c>
      <c r="L30" s="43">
        <f t="shared" si="7"/>
        <v>595</v>
      </c>
      <c r="M30" s="48">
        <f t="shared" si="8"/>
        <v>1000000</v>
      </c>
      <c r="N30" s="49">
        <f t="shared" si="9"/>
        <v>2162500000</v>
      </c>
      <c r="O30" s="48">
        <f t="shared" si="5"/>
        <v>-80</v>
      </c>
      <c r="P30" s="48">
        <f t="shared" si="6"/>
        <v>-2500000</v>
      </c>
      <c r="Q30" s="89">
        <f t="shared" si="1"/>
        <v>-200000000</v>
      </c>
    </row>
    <row r="31" spans="1:17" ht="84" x14ac:dyDescent="0.25">
      <c r="A31" s="40" t="s">
        <v>3</v>
      </c>
      <c r="B31" s="65" t="s">
        <v>45</v>
      </c>
      <c r="C31" s="33">
        <v>675</v>
      </c>
      <c r="D31" s="33">
        <f>D32+D33</f>
        <v>3500000</v>
      </c>
      <c r="E31" s="43">
        <f>E32+E33</f>
        <v>2362500000</v>
      </c>
      <c r="F31" s="43"/>
      <c r="G31" s="43"/>
      <c r="H31" s="43"/>
      <c r="I31" s="33">
        <v>80</v>
      </c>
      <c r="J31" s="33">
        <f>J32+J33</f>
        <v>2500000</v>
      </c>
      <c r="K31" s="43">
        <f>K32+K33</f>
        <v>200000000</v>
      </c>
      <c r="L31" s="43">
        <f t="shared" si="7"/>
        <v>595</v>
      </c>
      <c r="M31" s="48">
        <f t="shared" si="8"/>
        <v>1000000</v>
      </c>
      <c r="N31" s="49">
        <f t="shared" si="9"/>
        <v>2162500000</v>
      </c>
      <c r="O31" s="48">
        <f t="shared" si="5"/>
        <v>-80</v>
      </c>
      <c r="P31" s="48">
        <f t="shared" si="6"/>
        <v>-2500000</v>
      </c>
      <c r="Q31" s="89">
        <f t="shared" si="1"/>
        <v>-200000000</v>
      </c>
    </row>
    <row r="32" spans="1:17" x14ac:dyDescent="0.25">
      <c r="A32" s="50"/>
      <c r="B32" s="51" t="s">
        <v>4</v>
      </c>
      <c r="C32" s="54">
        <v>675</v>
      </c>
      <c r="D32" s="52">
        <v>3000000</v>
      </c>
      <c r="E32" s="53">
        <f>D32*C32</f>
        <v>2025000000</v>
      </c>
      <c r="F32" s="53"/>
      <c r="G32" s="53"/>
      <c r="H32" s="53"/>
      <c r="I32" s="52">
        <v>80</v>
      </c>
      <c r="J32" s="54">
        <v>2000000</v>
      </c>
      <c r="K32" s="53">
        <f>J32*I32</f>
        <v>160000000</v>
      </c>
      <c r="L32" s="43">
        <f t="shared" si="7"/>
        <v>595</v>
      </c>
      <c r="M32" s="48">
        <f t="shared" si="8"/>
        <v>1000000</v>
      </c>
      <c r="N32" s="49">
        <f t="shared" si="9"/>
        <v>1865000000</v>
      </c>
      <c r="O32" s="48">
        <f t="shared" si="5"/>
        <v>-80</v>
      </c>
      <c r="P32" s="48">
        <f t="shared" si="6"/>
        <v>-2000000</v>
      </c>
      <c r="Q32" s="89">
        <f t="shared" si="1"/>
        <v>-160000000</v>
      </c>
    </row>
    <row r="33" spans="1:18" x14ac:dyDescent="0.25">
      <c r="A33" s="50"/>
      <c r="B33" s="51" t="s">
        <v>5</v>
      </c>
      <c r="C33" s="54">
        <v>675</v>
      </c>
      <c r="D33" s="66">
        <v>500000</v>
      </c>
      <c r="E33" s="53">
        <f>D33*C33</f>
        <v>337500000</v>
      </c>
      <c r="F33" s="53"/>
      <c r="G33" s="53"/>
      <c r="H33" s="53"/>
      <c r="I33" s="66">
        <v>80</v>
      </c>
      <c r="J33" s="54">
        <v>500000</v>
      </c>
      <c r="K33" s="53">
        <f>J33*I33</f>
        <v>40000000</v>
      </c>
      <c r="L33" s="43">
        <f t="shared" si="7"/>
        <v>595</v>
      </c>
      <c r="M33" s="48">
        <f t="shared" si="8"/>
        <v>0</v>
      </c>
      <c r="N33" s="49">
        <f t="shared" si="9"/>
        <v>297500000</v>
      </c>
      <c r="O33" s="48">
        <f t="shared" si="5"/>
        <v>-80</v>
      </c>
      <c r="P33" s="48">
        <f t="shared" si="6"/>
        <v>-500000</v>
      </c>
      <c r="Q33" s="89">
        <f t="shared" si="1"/>
        <v>-40000000</v>
      </c>
    </row>
    <row r="34" spans="1:18" ht="35.25" customHeight="1" x14ac:dyDescent="0.25">
      <c r="A34" s="32"/>
      <c r="B34" s="67" t="s">
        <v>25</v>
      </c>
      <c r="C34" s="68"/>
      <c r="D34" s="68"/>
      <c r="E34" s="68"/>
      <c r="F34" s="68"/>
      <c r="G34" s="68"/>
      <c r="H34" s="68"/>
      <c r="I34" s="68"/>
      <c r="J34" s="68"/>
      <c r="K34" s="68"/>
      <c r="L34" s="68"/>
      <c r="M34" s="68"/>
      <c r="N34" s="68"/>
      <c r="O34" s="69"/>
      <c r="P34" s="69"/>
      <c r="Q34" s="69"/>
      <c r="R34" s="70"/>
    </row>
    <row r="35" spans="1:18" ht="57" customHeight="1" x14ac:dyDescent="0.25">
      <c r="A35" s="71"/>
      <c r="B35" s="71" t="s">
        <v>26</v>
      </c>
      <c r="C35" s="72" t="s">
        <v>34</v>
      </c>
      <c r="D35" s="73"/>
      <c r="E35" s="74"/>
      <c r="F35" s="72" t="s">
        <v>35</v>
      </c>
      <c r="G35" s="73"/>
      <c r="H35" s="74"/>
      <c r="I35" s="72" t="s">
        <v>29</v>
      </c>
      <c r="J35" s="73"/>
      <c r="K35" s="74"/>
      <c r="L35" s="72" t="s">
        <v>40</v>
      </c>
      <c r="M35" s="73"/>
      <c r="N35" s="74"/>
      <c r="O35" s="75"/>
      <c r="P35" s="75"/>
      <c r="Q35" s="75"/>
    </row>
    <row r="36" spans="1:18" ht="63" customHeight="1" x14ac:dyDescent="0.25">
      <c r="A36" s="76"/>
      <c r="B36" s="76"/>
      <c r="C36" s="71" t="s">
        <v>27</v>
      </c>
      <c r="D36" s="71" t="s">
        <v>28</v>
      </c>
      <c r="E36" s="71" t="s">
        <v>21</v>
      </c>
      <c r="F36" s="71" t="s">
        <v>27</v>
      </c>
      <c r="G36" s="71" t="s">
        <v>28</v>
      </c>
      <c r="H36" s="71" t="s">
        <v>21</v>
      </c>
      <c r="I36" s="71" t="s">
        <v>27</v>
      </c>
      <c r="J36" s="71" t="s">
        <v>28</v>
      </c>
      <c r="K36" s="71" t="s">
        <v>32</v>
      </c>
      <c r="L36" s="71" t="s">
        <v>27</v>
      </c>
      <c r="M36" s="71" t="s">
        <v>28</v>
      </c>
      <c r="N36" s="71" t="s">
        <v>32</v>
      </c>
      <c r="O36" s="77"/>
      <c r="P36" s="77"/>
      <c r="Q36" s="77"/>
    </row>
    <row r="37" spans="1:18" ht="15.75" customHeight="1" x14ac:dyDescent="0.25">
      <c r="A37" s="78"/>
      <c r="B37" s="78"/>
      <c r="C37" s="78"/>
      <c r="D37" s="78"/>
      <c r="E37" s="78"/>
      <c r="F37" s="78"/>
      <c r="G37" s="78"/>
      <c r="H37" s="78"/>
      <c r="I37" s="78"/>
      <c r="J37" s="78"/>
      <c r="K37" s="78"/>
      <c r="L37" s="78"/>
      <c r="M37" s="78"/>
      <c r="N37" s="78"/>
      <c r="O37" s="77"/>
      <c r="P37" s="77"/>
      <c r="Q37" s="77"/>
    </row>
    <row r="38" spans="1:18" s="39" customFormat="1" x14ac:dyDescent="0.25">
      <c r="A38" s="40"/>
      <c r="B38" s="29"/>
      <c r="C38" s="40">
        <f>SUM(C39:C40)</f>
        <v>569</v>
      </c>
      <c r="D38" s="33"/>
      <c r="E38" s="33">
        <f>SUM(E39:E40)</f>
        <v>1138000000</v>
      </c>
      <c r="F38" s="33">
        <f>F39</f>
        <v>569</v>
      </c>
      <c r="G38" s="33"/>
      <c r="H38" s="33">
        <f>SUM(H39:H40)</f>
        <v>1138000000</v>
      </c>
      <c r="I38" s="33"/>
      <c r="J38" s="40"/>
      <c r="K38" s="33">
        <f>SUM(K39:K40)</f>
        <v>867400000</v>
      </c>
      <c r="L38" s="33"/>
      <c r="M38" s="54"/>
      <c r="N38" s="33">
        <f>H38-K38</f>
        <v>270600000</v>
      </c>
      <c r="O38" s="79"/>
      <c r="P38" s="79"/>
      <c r="Q38" s="80"/>
    </row>
    <row r="39" spans="1:18" ht="56.25" x14ac:dyDescent="0.25">
      <c r="A39" s="44">
        <v>1</v>
      </c>
      <c r="B39" s="32" t="s">
        <v>16</v>
      </c>
      <c r="C39" s="44">
        <f>118+451</f>
        <v>569</v>
      </c>
      <c r="D39" s="81">
        <v>2000000</v>
      </c>
      <c r="E39" s="53">
        <f>C39*D39</f>
        <v>1138000000</v>
      </c>
      <c r="F39" s="44">
        <f>118+451</f>
        <v>569</v>
      </c>
      <c r="G39" s="81">
        <v>2000000</v>
      </c>
      <c r="H39" s="53">
        <f>F39*G39</f>
        <v>1138000000</v>
      </c>
      <c r="I39" s="81">
        <v>118</v>
      </c>
      <c r="J39" s="81">
        <v>2000000</v>
      </c>
      <c r="K39" s="53">
        <f>I39*J39</f>
        <v>236000000</v>
      </c>
      <c r="L39" s="53"/>
      <c r="M39" s="44"/>
      <c r="N39" s="44"/>
      <c r="O39" s="82"/>
      <c r="P39" s="82"/>
      <c r="Q39" s="70"/>
    </row>
    <row r="40" spans="1:18" ht="56.25" x14ac:dyDescent="0.25">
      <c r="A40" s="44">
        <v>2</v>
      </c>
      <c r="B40" s="32" t="s">
        <v>17</v>
      </c>
      <c r="C40" s="83" t="s">
        <v>31</v>
      </c>
      <c r="D40" s="84"/>
      <c r="E40" s="84"/>
      <c r="F40" s="84"/>
      <c r="G40" s="84"/>
      <c r="H40" s="85"/>
      <c r="I40" s="81">
        <v>451</v>
      </c>
      <c r="J40" s="81">
        <v>1400000</v>
      </c>
      <c r="K40" s="53">
        <f>I40*J40</f>
        <v>631400000</v>
      </c>
      <c r="L40" s="53"/>
      <c r="M40" s="44"/>
      <c r="N40" s="44"/>
      <c r="O40" s="82"/>
      <c r="P40" s="82"/>
      <c r="Q40" s="70"/>
    </row>
    <row r="41" spans="1:18" ht="23.25" customHeight="1" x14ac:dyDescent="0.25">
      <c r="A41" s="82"/>
      <c r="B41" s="94" t="s">
        <v>47</v>
      </c>
      <c r="C41" s="82"/>
      <c r="D41" s="86"/>
      <c r="E41" s="86"/>
      <c r="F41" s="86"/>
      <c r="G41" s="86"/>
      <c r="H41" s="86"/>
      <c r="I41" s="86"/>
      <c r="J41" s="86"/>
      <c r="K41" s="87"/>
      <c r="L41" s="87"/>
      <c r="M41" s="82"/>
      <c r="N41" s="82"/>
      <c r="O41" s="82"/>
      <c r="P41" s="82"/>
      <c r="Q41" s="70"/>
    </row>
    <row r="42" spans="1:18" ht="12.75" x14ac:dyDescent="0.25">
      <c r="B42" s="2" t="s">
        <v>19</v>
      </c>
      <c r="C42" s="2"/>
      <c r="D42" s="2"/>
      <c r="E42" s="2"/>
      <c r="F42" s="2"/>
      <c r="G42" s="2"/>
      <c r="H42" s="2"/>
      <c r="I42" s="2"/>
      <c r="J42" s="2"/>
      <c r="K42" s="2"/>
      <c r="L42" s="3"/>
      <c r="M42" s="4"/>
      <c r="N42" s="4"/>
      <c r="O42" s="4"/>
      <c r="P42" s="4"/>
      <c r="Q42" s="1"/>
    </row>
    <row r="43" spans="1:18" ht="46.5" customHeight="1" x14ac:dyDescent="0.25">
      <c r="B43" s="2" t="s">
        <v>18</v>
      </c>
      <c r="C43" s="2"/>
      <c r="D43" s="2"/>
      <c r="E43" s="2"/>
      <c r="F43" s="2"/>
      <c r="G43" s="2"/>
      <c r="H43" s="2"/>
      <c r="I43" s="2"/>
      <c r="J43" s="2"/>
      <c r="K43" s="2"/>
      <c r="L43" s="2"/>
      <c r="M43" s="2"/>
      <c r="N43" s="2"/>
      <c r="O43" s="2"/>
      <c r="P43" s="2"/>
      <c r="Q43" s="2"/>
    </row>
    <row r="44" spans="1:18" ht="12.75" x14ac:dyDescent="0.25">
      <c r="B44" s="5" t="s">
        <v>46</v>
      </c>
      <c r="C44" s="5"/>
      <c r="D44" s="5"/>
      <c r="E44" s="5"/>
      <c r="F44" s="5"/>
      <c r="G44" s="5"/>
      <c r="H44" s="5"/>
      <c r="I44" s="5"/>
      <c r="J44" s="5"/>
      <c r="K44" s="5"/>
      <c r="L44" s="5"/>
      <c r="M44" s="5"/>
      <c r="N44" s="5"/>
      <c r="O44" s="5"/>
      <c r="P44" s="5"/>
      <c r="Q44" s="5"/>
    </row>
    <row r="45" spans="1:18" ht="51.75" customHeight="1" x14ac:dyDescent="0.25">
      <c r="B45" s="93" t="s">
        <v>48</v>
      </c>
      <c r="C45" s="93"/>
      <c r="D45" s="93"/>
      <c r="E45" s="93"/>
      <c r="F45" s="93"/>
      <c r="G45" s="93"/>
      <c r="H45" s="93"/>
      <c r="I45" s="93"/>
      <c r="J45" s="93"/>
      <c r="K45" s="93"/>
      <c r="L45" s="93"/>
      <c r="M45" s="93"/>
      <c r="N45" s="93"/>
      <c r="O45" s="93"/>
      <c r="P45" s="93"/>
      <c r="Q45" s="93"/>
    </row>
  </sheetData>
  <mergeCells count="36">
    <mergeCell ref="B45:Q45"/>
    <mergeCell ref="C40:H40"/>
    <mergeCell ref="L3:N3"/>
    <mergeCell ref="O3:Q3"/>
    <mergeCell ref="B34:Q34"/>
    <mergeCell ref="L36:L37"/>
    <mergeCell ref="N36:N37"/>
    <mergeCell ref="O36:O37"/>
    <mergeCell ref="P36:P37"/>
    <mergeCell ref="L35:N35"/>
    <mergeCell ref="K36:K37"/>
    <mergeCell ref="M36:M37"/>
    <mergeCell ref="Q36:Q37"/>
    <mergeCell ref="A35:A37"/>
    <mergeCell ref="B35:B37"/>
    <mergeCell ref="C35:E35"/>
    <mergeCell ref="F35:H35"/>
    <mergeCell ref="I35:K35"/>
    <mergeCell ref="G36:G37"/>
    <mergeCell ref="H36:H37"/>
    <mergeCell ref="I36:I37"/>
    <mergeCell ref="J36:J37"/>
    <mergeCell ref="B44:Q44"/>
    <mergeCell ref="A2:K2"/>
    <mergeCell ref="A1:Q1"/>
    <mergeCell ref="B42:K42"/>
    <mergeCell ref="B43:Q43"/>
    <mergeCell ref="C3:E3"/>
    <mergeCell ref="I3:K3"/>
    <mergeCell ref="B3:B4"/>
    <mergeCell ref="A3:A4"/>
    <mergeCell ref="F3:H3"/>
    <mergeCell ref="C36:C37"/>
    <mergeCell ref="D36:D37"/>
    <mergeCell ref="E36:E37"/>
    <mergeCell ref="F36:F37"/>
  </mergeCells>
  <printOptions horizontalCentered="1"/>
  <pageMargins left="0" right="0" top="0" bottom="0"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DỰ TOÁN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LAPTOP TH</cp:lastModifiedBy>
  <cp:lastPrinted>2025-10-15T15:20:22Z</cp:lastPrinted>
  <dcterms:created xsi:type="dcterms:W3CDTF">2024-02-29T04:54:15Z</dcterms:created>
  <dcterms:modified xsi:type="dcterms:W3CDTF">2025-10-15T15:49:05Z</dcterms:modified>
</cp:coreProperties>
</file>